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borchert\Downloads\"/>
    </mc:Choice>
  </mc:AlternateContent>
  <xr:revisionPtr revIDLastSave="0" documentId="13_ncr:1_{E775FB9A-4459-4262-9F93-2A423514E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xis" sheetId="1" r:id="rId1"/>
  </sheets>
  <externalReferences>
    <externalReference r:id="rId2"/>
  </externalReferences>
  <definedNames>
    <definedName name="_xlnm._FilterDatabase" localSheetId="0" hidden="1">Praxis!$A$1:$AB$4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1" i="1" l="1"/>
  <c r="AA11" i="1"/>
  <c r="Z11" i="1"/>
  <c r="Y11" i="1"/>
  <c r="X11" i="1"/>
  <c r="AB10" i="1"/>
  <c r="AA10" i="1"/>
  <c r="Z10" i="1"/>
  <c r="Y10" i="1"/>
  <c r="X10" i="1"/>
  <c r="AB9" i="1"/>
  <c r="AA9" i="1"/>
  <c r="Z9" i="1"/>
  <c r="Y9" i="1"/>
  <c r="X9" i="1"/>
  <c r="AB8" i="1"/>
  <c r="AA8" i="1"/>
  <c r="Z8" i="1"/>
  <c r="Y8" i="1"/>
  <c r="X8" i="1"/>
  <c r="AB7" i="1"/>
  <c r="AA7" i="1"/>
  <c r="Z7" i="1"/>
  <c r="Y7" i="1"/>
  <c r="X7" i="1"/>
  <c r="AB6" i="1"/>
  <c r="AA6" i="1"/>
  <c r="Z6" i="1"/>
  <c r="Y6" i="1"/>
  <c r="X6" i="1"/>
  <c r="AB5" i="1"/>
  <c r="AA5" i="1"/>
  <c r="Z5" i="1"/>
  <c r="Y5" i="1"/>
  <c r="X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1" authorId="0" shapeId="0" xr:uid="{5A887F93-DE65-4B86-94C5-FF9B01A95D17}">
      <text>
        <r>
          <rPr>
            <sz val="8"/>
            <color indexed="81"/>
            <rFont val="Tahoma"/>
            <family val="2"/>
          </rPr>
          <t>Gewinn (EUR) Jahresüberschuß nach HGB</t>
        </r>
      </text>
    </comment>
  </commentList>
</comments>
</file>

<file path=xl/sharedStrings.xml><?xml version="1.0" encoding="utf-8"?>
<sst xmlns="http://schemas.openxmlformats.org/spreadsheetml/2006/main" count="199" uniqueCount="135">
  <si>
    <t>PM ID</t>
  </si>
  <si>
    <t>Träger ID</t>
  </si>
  <si>
    <t>Sektor</t>
  </si>
  <si>
    <t>Status</t>
  </si>
  <si>
    <t>Name</t>
  </si>
  <si>
    <t>Betreiber</t>
  </si>
  <si>
    <t>Tochterfirma1</t>
  </si>
  <si>
    <t>Tochterfirma2</t>
  </si>
  <si>
    <t>Art</t>
  </si>
  <si>
    <t>Praxis Typ</t>
  </si>
  <si>
    <t>Straße</t>
  </si>
  <si>
    <t>PLZ</t>
  </si>
  <si>
    <t>Ort</t>
  </si>
  <si>
    <t>Bundesland</t>
  </si>
  <si>
    <t>Gemeindeschlüssel</t>
  </si>
  <si>
    <t>Landkreis</t>
  </si>
  <si>
    <t>Kreisschlüssel</t>
  </si>
  <si>
    <t>Telefon</t>
  </si>
  <si>
    <t>Fax</t>
  </si>
  <si>
    <t>E-Mail</t>
  </si>
  <si>
    <t>Webseite</t>
  </si>
  <si>
    <t>Spezialisierung</t>
  </si>
  <si>
    <t>Praxis</t>
  </si>
  <si>
    <t>aktiv</t>
  </si>
  <si>
    <t>privat</t>
  </si>
  <si>
    <t>MVZ/Gesundheitszentrum</t>
  </si>
  <si>
    <t>65 Strahlentherapie</t>
  </si>
  <si>
    <t>Niedersachsen</t>
  </si>
  <si>
    <t>gemeinnützig</t>
  </si>
  <si>
    <t>Nordrhein-Westfalen</t>
  </si>
  <si>
    <t>Strahlentherapie Köln MVZ für Strahlentherapie &amp; Radioonkologie</t>
  </si>
  <si>
    <t>Gamma Resources GmbH</t>
  </si>
  <si>
    <t>Buchforststr. 14</t>
  </si>
  <si>
    <t>51103</t>
  </si>
  <si>
    <t>Köln</t>
  </si>
  <si>
    <t>Kreisfreie Stadt Köln</t>
  </si>
  <si>
    <t>0221502940</t>
  </si>
  <si>
    <t>02215029450</t>
  </si>
  <si>
    <t>info@strahlentherapie-koeln.de</t>
  </si>
  <si>
    <t>http://www.strahlentherapie-koeln.de/</t>
  </si>
  <si>
    <t>Lungenklinik Hemer Deutscher Gemeinschafts-Diakonieverband GmbH</t>
  </si>
  <si>
    <t>Evangelisches Werk für Diakonie und Entwicklung e.V.</t>
  </si>
  <si>
    <t>Medizinisches Versorgungszentrum an der Lungenklinik Hemer GmbH</t>
  </si>
  <si>
    <t>Theo-Funccius-Str. 1</t>
  </si>
  <si>
    <t>58675</t>
  </si>
  <si>
    <t>Hemer</t>
  </si>
  <si>
    <t>Märkischer Kreis</t>
  </si>
  <si>
    <t>023729080</t>
  </si>
  <si>
    <t>023729082022</t>
  </si>
  <si>
    <t>info@lkhemer.de</t>
  </si>
  <si>
    <t>http://mvzhemer.de</t>
  </si>
  <si>
    <t>MAIN.BGMED MVZ GmbH</t>
  </si>
  <si>
    <t>BG Kliniken – Klinikverbund der gesetzlichen Unfallversicherung gGmbH</t>
  </si>
  <si>
    <t>Friedberger Landstr. 430</t>
  </si>
  <si>
    <t>60389</t>
  </si>
  <si>
    <t>Frankfurt am Main</t>
  </si>
  <si>
    <t>Hessen</t>
  </si>
  <si>
    <t>Kreisfreie Stadt Frankfurt am Main</t>
  </si>
  <si>
    <t>0694750</t>
  </si>
  <si>
    <t>0694752331</t>
  </si>
  <si>
    <t>info@mainbgmed.de</t>
  </si>
  <si>
    <t>http://www.mainbgmed-mvz.de</t>
  </si>
  <si>
    <t>11 Unfallchirurgie|62 Radiologie</t>
  </si>
  <si>
    <t>Baden-Württemberg</t>
  </si>
  <si>
    <t>kommunal</t>
  </si>
  <si>
    <t>Medizinisches Versorgungszentrum Oberschwabenklinik Ravensburg GmbH</t>
  </si>
  <si>
    <t>Oberschwabenklinik gGmbH</t>
  </si>
  <si>
    <t>Elisabethenstr. 19</t>
  </si>
  <si>
    <t>88212</t>
  </si>
  <si>
    <t>Ravensburg</t>
  </si>
  <si>
    <t>0751873990</t>
  </si>
  <si>
    <t>info@oberschwabenklinik.de</t>
  </si>
  <si>
    <t>http://www.oberschwabenklinik.de</t>
  </si>
  <si>
    <t>01 Allgemeinmediziner (Hausarzt)|10 Orthopädie</t>
  </si>
  <si>
    <t>MVZ Gesundheitszentrum Schmalkalden GmbH</t>
  </si>
  <si>
    <t>Kreiswerke Schmalkalden-Meiningen GmbH</t>
  </si>
  <si>
    <t>Eichelbach 9</t>
  </si>
  <si>
    <t>98574</t>
  </si>
  <si>
    <t>Schmalkalden</t>
  </si>
  <si>
    <t>Thüringen</t>
  </si>
  <si>
    <t>Schmalkalden-Meiningen</t>
  </si>
  <si>
    <t>03683645450</t>
  </si>
  <si>
    <t>03683645459</t>
  </si>
  <si>
    <t>info@gz-sm.de</t>
  </si>
  <si>
    <t>http://www.gz-sm.de</t>
  </si>
  <si>
    <t>Medizinisches Versorgungszentrum (MVZ) am Christlichen Krankenhaus Quakenbrück gemeinnützige GmbH</t>
  </si>
  <si>
    <t>Christliches Krankenhaus Quakenbrück gemeinnützige GmbH</t>
  </si>
  <si>
    <t>Danziger Str. 2</t>
  </si>
  <si>
    <t>49610</t>
  </si>
  <si>
    <t>Quakenbrück</t>
  </si>
  <si>
    <t>Osnabrück</t>
  </si>
  <si>
    <t>05431903000</t>
  </si>
  <si>
    <t>05431159030019</t>
  </si>
  <si>
    <t>info@mvz-am-ckq.de</t>
  </si>
  <si>
    <t>http://www.mvz-am-ckq.de</t>
  </si>
  <si>
    <t>B. Braun Ambulantes Herzzentrum Kassel MVZ GmbH Standort Baunatal</t>
  </si>
  <si>
    <t>B. Braun Ambulantes Herzzentrum Kassel MVZ GmbH</t>
  </si>
  <si>
    <t>Stettiner Str. 5</t>
  </si>
  <si>
    <t>34225</t>
  </si>
  <si>
    <t>Baunatal</t>
  </si>
  <si>
    <t>Kassel</t>
  </si>
  <si>
    <t>05619685468</t>
  </si>
  <si>
    <t>05619685469</t>
  </si>
  <si>
    <t>info@herzzentrum-kassel.de</t>
  </si>
  <si>
    <t>http://ambulantes-herzzentrum-kassel.de</t>
  </si>
  <si>
    <t>28 Kardiologie</t>
  </si>
  <si>
    <t>Augenärzte Gerl &amp; Kollegen MVZ Ahaus GmbH</t>
  </si>
  <si>
    <t>Augenklinik Ahaus G + H GmbH &amp; Co. KG</t>
  </si>
  <si>
    <t>Am Schloßgraben 13</t>
  </si>
  <si>
    <t>48683</t>
  </si>
  <si>
    <t>Ahaus</t>
  </si>
  <si>
    <t>Borken</t>
  </si>
  <si>
    <t>0256195555</t>
  </si>
  <si>
    <t>0256195559</t>
  </si>
  <si>
    <t>info@augenklinik.de</t>
  </si>
  <si>
    <t>http://augenklinik.de</t>
  </si>
  <si>
    <t>05 Augenheilkunde</t>
  </si>
  <si>
    <t>OSG Augenpraxis Gütersloh – Am Kolbeplatz</t>
  </si>
  <si>
    <t>Veonet Vision GmbH</t>
  </si>
  <si>
    <t>Veonet Eye GmbH</t>
  </si>
  <si>
    <t>Veonet Lense GmbH</t>
  </si>
  <si>
    <t>Kolbeplatz 6</t>
  </si>
  <si>
    <t>33330</t>
  </si>
  <si>
    <t>Gütersloh</t>
  </si>
  <si>
    <t>0524126086</t>
  </si>
  <si>
    <t>05241222864</t>
  </si>
  <si>
    <t>info@augen-guetersloh.de</t>
  </si>
  <si>
    <t>https://www.osg.de/augenpraxis-guetersloh-am-kolbeplatz/</t>
  </si>
  <si>
    <t>Datum Finanzen</t>
  </si>
  <si>
    <t xml:space="preserve">Betreiber BalanceTotal </t>
  </si>
  <si>
    <t>Betreiber Cash</t>
  </si>
  <si>
    <t>Betreiber Earnings</t>
  </si>
  <si>
    <t>Betreiber Equity</t>
  </si>
  <si>
    <t>Betreiber Revenue</t>
  </si>
  <si>
    <t>2020-12-31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</si>
</sst>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.borchert\Downloads\ed919522-0371-45c9-8bed-d51c9aa84816.xlsx" TargetMode="External"/><Relationship Id="rId1" Type="http://schemas.openxmlformats.org/officeDocument/2006/relationships/externalLinkPath" Target="ed919522-0371-45c9-8bed-d51c9aa848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nies"/>
    </sheetNames>
    <sheetDataSet>
      <sheetData sheetId="0">
        <row r="1">
          <cell r="A1" t="str">
            <v>CID</v>
          </cell>
          <cell r="B1" t="str">
            <v>NID</v>
          </cell>
          <cell r="C1" t="str">
            <v>HRID</v>
          </cell>
          <cell r="D1" t="str">
            <v>HR_NUMBER</v>
          </cell>
          <cell r="E1" t="str">
            <v>HR_COURT</v>
          </cell>
          <cell r="F1" t="str">
            <v>Name</v>
          </cell>
          <cell r="G1" t="str">
            <v>Financials</v>
          </cell>
          <cell r="H1" t="str">
            <v>Auditor</v>
          </cell>
          <cell r="I1" t="str">
            <v>BalanceTotal</v>
          </cell>
          <cell r="J1" t="str">
            <v>Cash</v>
          </cell>
          <cell r="K1" t="str">
            <v>Earnings</v>
          </cell>
          <cell r="L1" t="str">
            <v>Employees</v>
          </cell>
          <cell r="M1" t="str">
            <v>Equity</v>
          </cell>
          <cell r="N1" t="str">
            <v>EquityRatio</v>
          </cell>
        </row>
        <row r="2">
          <cell r="A2">
            <v>12866935</v>
          </cell>
          <cell r="B2">
            <v>55090955</v>
          </cell>
          <cell r="C2">
            <v>1329179</v>
          </cell>
          <cell r="D2" t="str">
            <v>HRB 5995</v>
          </cell>
          <cell r="E2" t="str">
            <v>Iserlohn</v>
          </cell>
          <cell r="F2" t="str">
            <v>Medizinisches Versorgungszentrum an der Lungenklinik Hemer GmbH</v>
          </cell>
          <cell r="G2" t="str">
            <v>2020-12-31</v>
          </cell>
          <cell r="I2">
            <v>2500609.87</v>
          </cell>
          <cell r="J2">
            <v>1836794.24</v>
          </cell>
          <cell r="K2">
            <v>133480.19</v>
          </cell>
          <cell r="L2">
            <v>22</v>
          </cell>
          <cell r="M2">
            <v>1787861.3</v>
          </cell>
          <cell r="N2">
            <v>71.497010447295409</v>
          </cell>
        </row>
        <row r="3">
          <cell r="A3">
            <v>13362334</v>
          </cell>
          <cell r="B3">
            <v>69586509</v>
          </cell>
          <cell r="C3">
            <v>1277705</v>
          </cell>
          <cell r="D3" t="str">
            <v>HRB 12593</v>
          </cell>
          <cell r="E3" t="str">
            <v>Coesfeld</v>
          </cell>
          <cell r="F3" t="str">
            <v>Augenärzte Gerl &amp; Kollegen MVZ Ahaus GmbH</v>
          </cell>
          <cell r="G3" t="str">
            <v>2020-12-31</v>
          </cell>
          <cell r="I3">
            <v>1765670.93</v>
          </cell>
          <cell r="J3">
            <v>86222.34</v>
          </cell>
          <cell r="K3">
            <v>91475.340000000317</v>
          </cell>
          <cell r="M3">
            <v>-555548.59</v>
          </cell>
          <cell r="N3">
            <v>-31.463880418533019</v>
          </cell>
        </row>
        <row r="4">
          <cell r="A4">
            <v>198987398</v>
          </cell>
          <cell r="B4">
            <v>5249427346292736</v>
          </cell>
          <cell r="C4">
            <v>1998072</v>
          </cell>
          <cell r="D4" t="str">
            <v>HRB 302357</v>
          </cell>
          <cell r="E4" t="str">
            <v>Jena</v>
          </cell>
          <cell r="F4" t="str">
            <v>Kreiswerke Schmalkalden-Meiningen GmbH</v>
          </cell>
          <cell r="G4" t="str">
            <v>2020-12-31</v>
          </cell>
          <cell r="H4" t="str">
            <v>BDO AG</v>
          </cell>
          <cell r="I4">
            <v>60561295.659999996</v>
          </cell>
          <cell r="J4">
            <v>14427404.289999999</v>
          </cell>
          <cell r="K4">
            <v>-42059.77</v>
          </cell>
          <cell r="M4">
            <v>23798777.84</v>
          </cell>
          <cell r="N4">
            <v>39.297009056097203</v>
          </cell>
        </row>
        <row r="5">
          <cell r="A5">
            <v>198987399</v>
          </cell>
          <cell r="B5">
            <v>57692131</v>
          </cell>
          <cell r="C5">
            <v>1112093</v>
          </cell>
          <cell r="D5" t="str">
            <v>HRB 202449</v>
          </cell>
          <cell r="E5" t="str">
            <v>Osnabrück</v>
          </cell>
          <cell r="F5" t="str">
            <v>Christliches Krankenhaus Quakenbrück gemeinnützige GmbH</v>
          </cell>
          <cell r="G5" t="str">
            <v>2020-12-31</v>
          </cell>
          <cell r="H5" t="str">
            <v>CURACON GmbH</v>
          </cell>
          <cell r="I5">
            <v>63889538.460000001</v>
          </cell>
          <cell r="J5">
            <v>8370140.3600000003</v>
          </cell>
          <cell r="K5">
            <v>2456854.08</v>
          </cell>
          <cell r="L5">
            <v>1623</v>
          </cell>
          <cell r="M5">
            <v>20599582.800000001</v>
          </cell>
          <cell r="N5">
            <v>32.242497436253977</v>
          </cell>
        </row>
        <row r="6">
          <cell r="A6">
            <v>198987140</v>
          </cell>
          <cell r="B6">
            <v>4833284745</v>
          </cell>
          <cell r="C6">
            <v>4065939</v>
          </cell>
          <cell r="D6" t="str">
            <v>HRB 16959</v>
          </cell>
          <cell r="E6" t="str">
            <v>Fürth</v>
          </cell>
          <cell r="F6" t="str">
            <v>Ober Scharrer Gruppe GmbH</v>
          </cell>
          <cell r="G6" t="str">
            <v>2020-12-31</v>
          </cell>
          <cell r="I6">
            <v>854099980.48000002</v>
          </cell>
          <cell r="J6">
            <v>24488926.079999998</v>
          </cell>
          <cell r="K6">
            <v>-16128046.550000001</v>
          </cell>
          <cell r="M6">
            <v>350177326.31</v>
          </cell>
          <cell r="N6">
            <v>40.999570812916083</v>
          </cell>
        </row>
        <row r="7">
          <cell r="A7">
            <v>198987202</v>
          </cell>
          <cell r="B7">
            <v>59368748</v>
          </cell>
          <cell r="C7">
            <v>1497489</v>
          </cell>
          <cell r="D7" t="str">
            <v>HRB 66572</v>
          </cell>
          <cell r="E7" t="str">
            <v>Köln</v>
          </cell>
          <cell r="F7" t="str">
            <v>Med 360° Rheinland GmbH</v>
          </cell>
          <cell r="G7" t="str">
            <v>2015-12-31</v>
          </cell>
          <cell r="H7" t="str">
            <v>BDO AG</v>
          </cell>
          <cell r="I7">
            <v>48260730.920000002</v>
          </cell>
          <cell r="J7">
            <v>2318344.21</v>
          </cell>
          <cell r="K7">
            <v>0</v>
          </cell>
          <cell r="M7">
            <v>12095341.51</v>
          </cell>
          <cell r="N7">
            <v>25.062491345292699</v>
          </cell>
        </row>
        <row r="8">
          <cell r="A8">
            <v>198988106</v>
          </cell>
          <cell r="B8">
            <v>4732385732</v>
          </cell>
          <cell r="C8">
            <v>4029683</v>
          </cell>
          <cell r="D8" t="str">
            <v>HRB 17583</v>
          </cell>
          <cell r="E8" t="str">
            <v>Kassel</v>
          </cell>
          <cell r="F8" t="str">
            <v>B. Braun Ambulantes Herzzentrum Kassel MVZ GmbH</v>
          </cell>
          <cell r="G8" t="str">
            <v>2020-12-31</v>
          </cell>
          <cell r="H8" t="str">
            <v>PricewaterhouseCoopers GmbH</v>
          </cell>
          <cell r="I8">
            <v>17292066.039999999</v>
          </cell>
          <cell r="J8">
            <v>4667.45</v>
          </cell>
          <cell r="K8">
            <v>0</v>
          </cell>
          <cell r="M8">
            <v>25000</v>
          </cell>
          <cell r="N8">
            <v>0.14457497410760531</v>
          </cell>
        </row>
        <row r="9">
          <cell r="A9">
            <v>198988174</v>
          </cell>
          <cell r="F9" t="str">
            <v>Ambulantes Zentrum für Herz- und Gefäßkrankheiten Ostbrandenburg</v>
          </cell>
        </row>
        <row r="10">
          <cell r="A10">
            <v>198986496</v>
          </cell>
          <cell r="B10">
            <v>3095077288</v>
          </cell>
          <cell r="C10">
            <v>2458276</v>
          </cell>
          <cell r="D10" t="str">
            <v>HRA 9979</v>
          </cell>
          <cell r="E10" t="str">
            <v>Dresden</v>
          </cell>
          <cell r="F10" t="str">
            <v>Städtisches Klinikum Dresden</v>
          </cell>
        </row>
        <row r="11">
          <cell r="A11">
            <v>198986710</v>
          </cell>
          <cell r="B11">
            <v>5379600548</v>
          </cell>
          <cell r="C11">
            <v>160566</v>
          </cell>
          <cell r="D11" t="str">
            <v>HRB 551792</v>
          </cell>
          <cell r="E11" t="str">
            <v>Ulm</v>
          </cell>
          <cell r="F11" t="str">
            <v>Oberschwabenklinik gGmbH</v>
          </cell>
          <cell r="G11" t="str">
            <v>2020-12-31</v>
          </cell>
          <cell r="H11" t="str">
            <v>BBH AG</v>
          </cell>
          <cell r="I11">
            <v>64261749.729999997</v>
          </cell>
          <cell r="J11">
            <v>4534532.26</v>
          </cell>
          <cell r="K11">
            <v>-2237088.98</v>
          </cell>
          <cell r="M11">
            <v>16751757.58</v>
          </cell>
          <cell r="N11">
            <v>26.06800725218908</v>
          </cell>
        </row>
        <row r="12">
          <cell r="A12">
            <v>200138261</v>
          </cell>
          <cell r="F12" t="str">
            <v>Praxisklinik Bornheim &amp; MVZ Bonn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T1" workbookViewId="0">
      <pane ySplit="1" topLeftCell="A2" activePane="bottomLeft" state="frozen"/>
      <selection pane="bottomLeft"/>
    </sheetView>
  </sheetViews>
  <sheetFormatPr baseColWidth="10" defaultColWidth="9.140625" defaultRowHeight="15" x14ac:dyDescent="0.25"/>
  <cols>
    <col min="1" max="1" width="10.85546875" bestFit="1" customWidth="1"/>
    <col min="2" max="2" width="13.42578125" bestFit="1" customWidth="1"/>
    <col min="3" max="3" width="11.28515625" bestFit="1" customWidth="1"/>
    <col min="4" max="4" width="11" bestFit="1" customWidth="1"/>
    <col min="5" max="5" width="93" bestFit="1" customWidth="1"/>
    <col min="6" max="6" width="79.140625" bestFit="1" customWidth="1"/>
    <col min="7" max="7" width="63.85546875" bestFit="1" customWidth="1"/>
    <col min="8" max="8" width="29.5703125" bestFit="1" customWidth="1"/>
    <col min="9" max="9" width="13.140625" bestFit="1" customWidth="1"/>
    <col min="10" max="10" width="24.7109375" bestFit="1" customWidth="1"/>
    <col min="11" max="11" width="22.5703125" bestFit="1" customWidth="1"/>
    <col min="12" max="12" width="8.5703125" bestFit="1" customWidth="1"/>
    <col min="13" max="13" width="17.28515625" bestFit="1" customWidth="1"/>
    <col min="14" max="14" width="20.140625" bestFit="1" customWidth="1"/>
    <col min="15" max="15" width="23.140625" bestFit="1" customWidth="1"/>
    <col min="16" max="16" width="31.85546875" bestFit="1" customWidth="1"/>
    <col min="17" max="17" width="18" bestFit="1" customWidth="1"/>
    <col min="18" max="18" width="13" bestFit="1" customWidth="1"/>
    <col min="19" max="19" width="14" bestFit="1" customWidth="1"/>
    <col min="20" max="20" width="43" bestFit="1" customWidth="1"/>
    <col min="21" max="21" width="93.5703125" bestFit="1" customWidth="1"/>
    <col min="22" max="22" width="30.85546875" bestFit="1" customWidth="1"/>
    <col min="23" max="23" width="19.85546875" style="2" bestFit="1" customWidth="1"/>
    <col min="24" max="24" width="27.85546875" style="1" bestFit="1" customWidth="1"/>
    <col min="25" max="25" width="20" style="1" bestFit="1" customWidth="1"/>
    <col min="26" max="26" width="23.42578125" style="1" bestFit="1" customWidth="1"/>
    <col min="27" max="27" width="20" bestFit="1" customWidth="1"/>
    <col min="28" max="28" width="22.42578125" bestFit="1" customWidth="1"/>
  </cols>
  <sheetData>
    <row r="1" spans="1:2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4" t="s">
        <v>128</v>
      </c>
      <c r="X1" s="5" t="s">
        <v>129</v>
      </c>
      <c r="Y1" s="5" t="s">
        <v>130</v>
      </c>
      <c r="Z1" s="5" t="s">
        <v>131</v>
      </c>
      <c r="AA1" s="3" t="s">
        <v>132</v>
      </c>
      <c r="AB1" s="3" t="s">
        <v>133</v>
      </c>
    </row>
    <row r="2" spans="1:28" x14ac:dyDescent="0.25">
      <c r="A2">
        <v>50018151</v>
      </c>
      <c r="B2">
        <v>200342385</v>
      </c>
      <c r="C2" t="s">
        <v>22</v>
      </c>
      <c r="D2" t="s">
        <v>23</v>
      </c>
      <c r="E2" t="s">
        <v>30</v>
      </c>
      <c r="F2" t="s">
        <v>31</v>
      </c>
      <c r="I2" t="s">
        <v>24</v>
      </c>
      <c r="J2" t="s">
        <v>25</v>
      </c>
      <c r="K2" t="s">
        <v>32</v>
      </c>
      <c r="L2" t="s">
        <v>33</v>
      </c>
      <c r="M2" t="s">
        <v>34</v>
      </c>
      <c r="N2" t="s">
        <v>29</v>
      </c>
      <c r="O2">
        <v>5315000</v>
      </c>
      <c r="P2" t="s">
        <v>35</v>
      </c>
      <c r="Q2">
        <v>5315</v>
      </c>
      <c r="R2" t="s">
        <v>36</v>
      </c>
      <c r="S2" t="s">
        <v>37</v>
      </c>
      <c r="T2" t="s">
        <v>38</v>
      </c>
      <c r="U2" t="s">
        <v>39</v>
      </c>
      <c r="V2" t="s">
        <v>26</v>
      </c>
      <c r="W2" s="2" t="s">
        <v>134</v>
      </c>
      <c r="X2" s="1">
        <v>18945073.68</v>
      </c>
      <c r="Y2" s="1">
        <v>627072.78</v>
      </c>
      <c r="Z2" s="1">
        <v>363354.5</v>
      </c>
      <c r="AA2" s="1">
        <v>18176760.23</v>
      </c>
      <c r="AB2" s="1">
        <v>29000000</v>
      </c>
    </row>
    <row r="3" spans="1:28" x14ac:dyDescent="0.25">
      <c r="A3">
        <v>50018170</v>
      </c>
      <c r="B3">
        <v>12866935</v>
      </c>
      <c r="C3" t="s">
        <v>22</v>
      </c>
      <c r="D3" t="s">
        <v>23</v>
      </c>
      <c r="E3" t="s">
        <v>40</v>
      </c>
      <c r="F3" t="s">
        <v>41</v>
      </c>
      <c r="G3" t="s">
        <v>42</v>
      </c>
      <c r="I3" t="s">
        <v>28</v>
      </c>
      <c r="J3" t="s">
        <v>25</v>
      </c>
      <c r="K3" t="s">
        <v>43</v>
      </c>
      <c r="L3" t="s">
        <v>44</v>
      </c>
      <c r="M3" t="s">
        <v>45</v>
      </c>
      <c r="N3" t="s">
        <v>29</v>
      </c>
      <c r="O3">
        <v>5962016</v>
      </c>
      <c r="P3" t="s">
        <v>46</v>
      </c>
      <c r="Q3">
        <v>5962</v>
      </c>
      <c r="R3" t="s">
        <v>47</v>
      </c>
      <c r="S3" t="s">
        <v>48</v>
      </c>
      <c r="T3" t="s">
        <v>49</v>
      </c>
      <c r="U3" t="s">
        <v>50</v>
      </c>
      <c r="W3" s="2" t="s">
        <v>134</v>
      </c>
      <c r="X3" s="1">
        <v>2500609.87</v>
      </c>
      <c r="Y3" s="1">
        <v>1836794.24</v>
      </c>
      <c r="Z3" s="1">
        <v>133480.19</v>
      </c>
      <c r="AA3" s="1">
        <v>1787861.3</v>
      </c>
      <c r="AB3" s="1">
        <v>6300000</v>
      </c>
    </row>
    <row r="4" spans="1:28" x14ac:dyDescent="0.25">
      <c r="A4">
        <v>50018177</v>
      </c>
      <c r="B4">
        <v>13075457</v>
      </c>
      <c r="C4" t="s">
        <v>22</v>
      </c>
      <c r="D4" t="s">
        <v>23</v>
      </c>
      <c r="E4" t="s">
        <v>51</v>
      </c>
      <c r="F4" t="s">
        <v>52</v>
      </c>
      <c r="G4" t="s">
        <v>51</v>
      </c>
      <c r="I4" t="s">
        <v>28</v>
      </c>
      <c r="J4" t="s">
        <v>25</v>
      </c>
      <c r="K4" t="s">
        <v>53</v>
      </c>
      <c r="L4" t="s">
        <v>54</v>
      </c>
      <c r="M4" t="s">
        <v>55</v>
      </c>
      <c r="N4" t="s">
        <v>56</v>
      </c>
      <c r="O4">
        <v>6412000</v>
      </c>
      <c r="P4" t="s">
        <v>57</v>
      </c>
      <c r="Q4">
        <v>6412</v>
      </c>
      <c r="R4" t="s">
        <v>58</v>
      </c>
      <c r="S4" t="s">
        <v>59</v>
      </c>
      <c r="T4" t="s">
        <v>60</v>
      </c>
      <c r="U4" t="s">
        <v>61</v>
      </c>
      <c r="V4" t="s">
        <v>62</v>
      </c>
      <c r="W4" s="2" t="s">
        <v>134</v>
      </c>
      <c r="X4" s="1">
        <v>1494819.43</v>
      </c>
      <c r="Y4" s="1">
        <v>1141270.1100000001</v>
      </c>
      <c r="Z4" s="1">
        <v>189524.29</v>
      </c>
      <c r="AA4" s="1">
        <v>1234238.03</v>
      </c>
      <c r="AB4" s="1">
        <v>3000000</v>
      </c>
    </row>
    <row r="5" spans="1:28" x14ac:dyDescent="0.25">
      <c r="A5">
        <v>50018170</v>
      </c>
      <c r="B5">
        <v>12866935</v>
      </c>
      <c r="C5" t="s">
        <v>22</v>
      </c>
      <c r="D5" t="s">
        <v>23</v>
      </c>
      <c r="E5" t="s">
        <v>40</v>
      </c>
      <c r="F5" t="s">
        <v>41</v>
      </c>
      <c r="G5" t="s">
        <v>42</v>
      </c>
      <c r="I5" t="s">
        <v>28</v>
      </c>
      <c r="J5" t="s">
        <v>25</v>
      </c>
      <c r="K5" t="s">
        <v>43</v>
      </c>
      <c r="L5" t="s">
        <v>44</v>
      </c>
      <c r="M5" t="s">
        <v>45</v>
      </c>
      <c r="N5" t="s">
        <v>29</v>
      </c>
      <c r="O5">
        <v>5962016</v>
      </c>
      <c r="P5" t="s">
        <v>46</v>
      </c>
      <c r="Q5">
        <v>5962</v>
      </c>
      <c r="R5" t="s">
        <v>47</v>
      </c>
      <c r="S5" t="s">
        <v>48</v>
      </c>
      <c r="T5" t="s">
        <v>49</v>
      </c>
      <c r="U5" t="s">
        <v>50</v>
      </c>
      <c r="W5" t="s">
        <v>134</v>
      </c>
      <c r="X5" s="1">
        <f>VLOOKUP(B5,[1]companies!$A:$I,9,0)</f>
        <v>2500609.87</v>
      </c>
      <c r="Y5" s="1">
        <f>VLOOKUP(B5,[1]companies!$A:$J,10,0)</f>
        <v>1836794.24</v>
      </c>
      <c r="Z5" s="1">
        <f>VLOOKUP(B5,[1]companies!$A:$K,11,0)</f>
        <v>133480.19</v>
      </c>
      <c r="AA5" s="1">
        <f>VLOOKUP(B5,[1]companies!$A:$M,13,0)</f>
        <v>1787861.3</v>
      </c>
      <c r="AB5" s="1">
        <f>VLOOKUP(B5,[1]companies!$A:$N,14,0)</f>
        <v>71.497010447295409</v>
      </c>
    </row>
    <row r="6" spans="1:28" x14ac:dyDescent="0.25">
      <c r="A6">
        <v>50018243</v>
      </c>
      <c r="B6">
        <v>198986710</v>
      </c>
      <c r="C6" t="s">
        <v>22</v>
      </c>
      <c r="D6" t="s">
        <v>23</v>
      </c>
      <c r="E6" t="s">
        <v>65</v>
      </c>
      <c r="F6" t="s">
        <v>66</v>
      </c>
      <c r="I6" t="s">
        <v>64</v>
      </c>
      <c r="J6" t="s">
        <v>25</v>
      </c>
      <c r="K6" t="s">
        <v>67</v>
      </c>
      <c r="L6" t="s">
        <v>68</v>
      </c>
      <c r="M6" t="s">
        <v>69</v>
      </c>
      <c r="N6" t="s">
        <v>63</v>
      </c>
      <c r="O6">
        <v>8436064</v>
      </c>
      <c r="P6" t="s">
        <v>69</v>
      </c>
      <c r="Q6">
        <v>8436</v>
      </c>
      <c r="R6" t="s">
        <v>70</v>
      </c>
      <c r="T6" t="s">
        <v>71</v>
      </c>
      <c r="U6" t="s">
        <v>72</v>
      </c>
      <c r="V6" t="s">
        <v>73</v>
      </c>
      <c r="W6" t="s">
        <v>134</v>
      </c>
      <c r="X6" s="1">
        <f>VLOOKUP(B6,[1]companies!$A:$I,9,0)</f>
        <v>64261749.729999997</v>
      </c>
      <c r="Y6" s="1">
        <f>VLOOKUP(B6,[1]companies!$A:$J,10,0)</f>
        <v>4534532.26</v>
      </c>
      <c r="Z6" s="1">
        <f>VLOOKUP(B6,[1]companies!$A:$K,11,0)</f>
        <v>-2237088.98</v>
      </c>
      <c r="AA6" s="1">
        <f>VLOOKUP(B6,[1]companies!$A:$M,13,0)</f>
        <v>16751757.58</v>
      </c>
      <c r="AB6" s="1">
        <f>VLOOKUP(B6,[1]companies!$A:$N,14,0)</f>
        <v>26.06800725218908</v>
      </c>
    </row>
    <row r="7" spans="1:28" x14ac:dyDescent="0.25">
      <c r="A7">
        <v>50018260</v>
      </c>
      <c r="B7">
        <v>198987398</v>
      </c>
      <c r="C7" t="s">
        <v>22</v>
      </c>
      <c r="D7" t="s">
        <v>23</v>
      </c>
      <c r="E7" t="s">
        <v>74</v>
      </c>
      <c r="F7" t="s">
        <v>75</v>
      </c>
      <c r="I7" t="s">
        <v>64</v>
      </c>
      <c r="J7" t="s">
        <v>25</v>
      </c>
      <c r="K7" t="s">
        <v>76</v>
      </c>
      <c r="L7" t="s">
        <v>77</v>
      </c>
      <c r="M7" t="s">
        <v>78</v>
      </c>
      <c r="N7" t="s">
        <v>79</v>
      </c>
      <c r="O7">
        <v>16066063</v>
      </c>
      <c r="P7" t="s">
        <v>80</v>
      </c>
      <c r="Q7">
        <v>16066</v>
      </c>
      <c r="R7" t="s">
        <v>81</v>
      </c>
      <c r="S7" t="s">
        <v>82</v>
      </c>
      <c r="T7" t="s">
        <v>83</v>
      </c>
      <c r="U7" t="s">
        <v>84</v>
      </c>
      <c r="W7" t="s">
        <v>134</v>
      </c>
      <c r="X7" s="1">
        <f>VLOOKUP(B7,[1]companies!$A:$I,9,0)</f>
        <v>60561295.659999996</v>
      </c>
      <c r="Y7" s="1">
        <f>VLOOKUP(B7,[1]companies!$A:$J,10,0)</f>
        <v>14427404.289999999</v>
      </c>
      <c r="Z7" s="1">
        <f>VLOOKUP(B7,[1]companies!$A:$K,11,0)</f>
        <v>-42059.77</v>
      </c>
      <c r="AA7" s="1">
        <f>VLOOKUP(B7,[1]companies!$A:$M,13,0)</f>
        <v>23798777.84</v>
      </c>
      <c r="AB7" s="1">
        <f>VLOOKUP(B7,[1]companies!$A:$N,14,0)</f>
        <v>39.297009056097203</v>
      </c>
    </row>
    <row r="8" spans="1:28" x14ac:dyDescent="0.25">
      <c r="A8">
        <v>50018281</v>
      </c>
      <c r="B8">
        <v>198987399</v>
      </c>
      <c r="C8" t="s">
        <v>22</v>
      </c>
      <c r="D8" t="s">
        <v>23</v>
      </c>
      <c r="E8" t="s">
        <v>85</v>
      </c>
      <c r="F8" t="s">
        <v>86</v>
      </c>
      <c r="I8" t="s">
        <v>28</v>
      </c>
      <c r="J8" t="s">
        <v>25</v>
      </c>
      <c r="K8" t="s">
        <v>87</v>
      </c>
      <c r="L8" t="s">
        <v>88</v>
      </c>
      <c r="M8" t="s">
        <v>89</v>
      </c>
      <c r="N8" t="s">
        <v>27</v>
      </c>
      <c r="O8">
        <v>3459030</v>
      </c>
      <c r="P8" t="s">
        <v>90</v>
      </c>
      <c r="Q8">
        <v>3459</v>
      </c>
      <c r="R8" t="s">
        <v>91</v>
      </c>
      <c r="S8" t="s">
        <v>92</v>
      </c>
      <c r="T8" t="s">
        <v>93</v>
      </c>
      <c r="U8" t="s">
        <v>94</v>
      </c>
      <c r="W8" t="s">
        <v>134</v>
      </c>
      <c r="X8" s="1">
        <f>VLOOKUP(B8,[1]companies!$A:$I,9,0)</f>
        <v>63889538.460000001</v>
      </c>
      <c r="Y8" s="1">
        <f>VLOOKUP(B8,[1]companies!$A:$J,10,0)</f>
        <v>8370140.3600000003</v>
      </c>
      <c r="Z8" s="1">
        <f>VLOOKUP(B8,[1]companies!$A:$K,11,0)</f>
        <v>2456854.08</v>
      </c>
      <c r="AA8" s="1">
        <f>VLOOKUP(B8,[1]companies!$A:$M,13,0)</f>
        <v>20599582.800000001</v>
      </c>
      <c r="AB8" s="1">
        <f>VLOOKUP(B8,[1]companies!$A:$N,14,0)</f>
        <v>32.242497436253977</v>
      </c>
    </row>
    <row r="9" spans="1:28" x14ac:dyDescent="0.25">
      <c r="A9">
        <v>50018306</v>
      </c>
      <c r="B9">
        <v>198988106</v>
      </c>
      <c r="C9" t="s">
        <v>22</v>
      </c>
      <c r="D9" t="s">
        <v>23</v>
      </c>
      <c r="E9" t="s">
        <v>95</v>
      </c>
      <c r="F9" t="s">
        <v>96</v>
      </c>
      <c r="I9" t="s">
        <v>24</v>
      </c>
      <c r="J9" t="s">
        <v>25</v>
      </c>
      <c r="K9" t="s">
        <v>97</v>
      </c>
      <c r="L9" t="s">
        <v>98</v>
      </c>
      <c r="M9" t="s">
        <v>99</v>
      </c>
      <c r="N9" t="s">
        <v>56</v>
      </c>
      <c r="O9">
        <v>6633003</v>
      </c>
      <c r="P9" t="s">
        <v>100</v>
      </c>
      <c r="Q9">
        <v>6633</v>
      </c>
      <c r="R9" t="s">
        <v>101</v>
      </c>
      <c r="S9" t="s">
        <v>102</v>
      </c>
      <c r="T9" t="s">
        <v>103</v>
      </c>
      <c r="U9" t="s">
        <v>104</v>
      </c>
      <c r="V9" t="s">
        <v>105</v>
      </c>
      <c r="W9" t="s">
        <v>134</v>
      </c>
      <c r="X9" s="1">
        <f>VLOOKUP(B9,[1]companies!$A:$I,9,0)</f>
        <v>17292066.039999999</v>
      </c>
      <c r="Y9" s="1">
        <f>VLOOKUP(B9,[1]companies!$A:$J,10,0)</f>
        <v>4667.45</v>
      </c>
      <c r="Z9" s="1">
        <f>VLOOKUP(B9,[1]companies!$A:$K,11,0)</f>
        <v>0</v>
      </c>
      <c r="AA9" s="1">
        <f>VLOOKUP(B9,[1]companies!$A:$M,13,0)</f>
        <v>25000</v>
      </c>
      <c r="AB9" s="1">
        <f>VLOOKUP(B9,[1]companies!$A:$N,14,0)</f>
        <v>0.14457497410760531</v>
      </c>
    </row>
    <row r="10" spans="1:28" x14ac:dyDescent="0.25">
      <c r="A10">
        <v>50018307</v>
      </c>
      <c r="B10">
        <v>13362334</v>
      </c>
      <c r="C10" t="s">
        <v>22</v>
      </c>
      <c r="D10" t="s">
        <v>23</v>
      </c>
      <c r="E10" t="s">
        <v>106</v>
      </c>
      <c r="F10" t="s">
        <v>107</v>
      </c>
      <c r="G10" t="s">
        <v>106</v>
      </c>
      <c r="I10" t="s">
        <v>24</v>
      </c>
      <c r="J10" t="s">
        <v>25</v>
      </c>
      <c r="K10" t="s">
        <v>108</v>
      </c>
      <c r="L10" t="s">
        <v>109</v>
      </c>
      <c r="M10" t="s">
        <v>110</v>
      </c>
      <c r="N10" t="s">
        <v>29</v>
      </c>
      <c r="O10">
        <v>5554004</v>
      </c>
      <c r="P10" t="s">
        <v>111</v>
      </c>
      <c r="Q10">
        <v>5554</v>
      </c>
      <c r="R10" t="s">
        <v>112</v>
      </c>
      <c r="S10" t="s">
        <v>113</v>
      </c>
      <c r="T10" t="s">
        <v>114</v>
      </c>
      <c r="U10" t="s">
        <v>115</v>
      </c>
      <c r="V10" t="s">
        <v>116</v>
      </c>
      <c r="W10" t="s">
        <v>134</v>
      </c>
      <c r="X10" s="1">
        <f>VLOOKUP(B10,[1]companies!$A:$I,9,0)</f>
        <v>1765670.93</v>
      </c>
      <c r="Y10" s="1">
        <f>VLOOKUP(B10,[1]companies!$A:$J,10,0)</f>
        <v>86222.34</v>
      </c>
      <c r="Z10" s="1">
        <f>VLOOKUP(B10,[1]companies!$A:$K,11,0)</f>
        <v>91475.340000000317</v>
      </c>
      <c r="AA10" s="1">
        <f>VLOOKUP(B10,[1]companies!$A:$M,13,0)</f>
        <v>-555548.59</v>
      </c>
      <c r="AB10" s="1">
        <f>VLOOKUP(B10,[1]companies!$A:$N,14,0)</f>
        <v>-31.463880418533019</v>
      </c>
    </row>
    <row r="11" spans="1:28" x14ac:dyDescent="0.25">
      <c r="A11">
        <v>50018308</v>
      </c>
      <c r="B11">
        <v>198987140</v>
      </c>
      <c r="C11" t="s">
        <v>22</v>
      </c>
      <c r="D11" t="s">
        <v>23</v>
      </c>
      <c r="E11" t="s">
        <v>117</v>
      </c>
      <c r="F11" t="s">
        <v>118</v>
      </c>
      <c r="G11" t="s">
        <v>119</v>
      </c>
      <c r="H11" t="s">
        <v>120</v>
      </c>
      <c r="I11" t="s">
        <v>24</v>
      </c>
      <c r="J11" t="s">
        <v>25</v>
      </c>
      <c r="K11" t="s">
        <v>121</v>
      </c>
      <c r="L11" t="s">
        <v>122</v>
      </c>
      <c r="M11" t="s">
        <v>123</v>
      </c>
      <c r="N11" t="s">
        <v>29</v>
      </c>
      <c r="O11">
        <v>5754008</v>
      </c>
      <c r="P11" t="s">
        <v>123</v>
      </c>
      <c r="Q11">
        <v>5754</v>
      </c>
      <c r="R11" t="s">
        <v>124</v>
      </c>
      <c r="S11" t="s">
        <v>125</v>
      </c>
      <c r="T11" t="s">
        <v>126</v>
      </c>
      <c r="U11" t="s">
        <v>127</v>
      </c>
      <c r="V11" t="s">
        <v>116</v>
      </c>
      <c r="W11" t="s">
        <v>134</v>
      </c>
      <c r="X11" s="1">
        <f>VLOOKUP(B11,[1]companies!$A:$I,9,0)</f>
        <v>854099980.48000002</v>
      </c>
      <c r="Y11" s="1">
        <f>VLOOKUP(B11,[1]companies!$A:$J,10,0)</f>
        <v>24488926.079999998</v>
      </c>
      <c r="Z11" s="1">
        <f>VLOOKUP(B11,[1]companies!$A:$K,11,0)</f>
        <v>-16128046.550000001</v>
      </c>
      <c r="AA11" s="1">
        <f>VLOOKUP(B11,[1]companies!$A:$M,13,0)</f>
        <v>350177326.31</v>
      </c>
      <c r="AB11" s="1">
        <f>VLOOKUP(B11,[1]companies!$A:$N,14,0)</f>
        <v>40.999570812916083</v>
      </c>
    </row>
  </sheetData>
  <autoFilter ref="A1:AB4" xr:uid="{00000000-0001-0000-0000-000000000000}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E3DAF8048D854FB62E1A0826F3C85C" ma:contentTypeVersion="11" ma:contentTypeDescription="Ein neues Dokument erstellen." ma:contentTypeScope="" ma:versionID="a03566c86e8b70351c388fe78916f6ec">
  <xsd:schema xmlns:xsd="http://www.w3.org/2001/XMLSchema" xmlns:xs="http://www.w3.org/2001/XMLSchema" xmlns:p="http://schemas.microsoft.com/office/2006/metadata/properties" xmlns:ns2="e4ad4e0e-ec4b-4871-85b3-fb478c6d3285" xmlns:ns3="ffd9ac7a-f9a8-4488-b261-9c563fe4c08f" targetNamespace="http://schemas.microsoft.com/office/2006/metadata/properties" ma:root="true" ma:fieldsID="dabfa8a1880220c3738de631cb839eb9" ns2:_="" ns3:_="">
    <xsd:import namespace="e4ad4e0e-ec4b-4871-85b3-fb478c6d3285"/>
    <xsd:import namespace="ffd9ac7a-f9a8-4488-b261-9c563fe4c0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d4e0e-ec4b-4871-85b3-fb478c6d3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c81cf9e2-09d5-4454-b770-fa80025a64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9ac7a-f9a8-4488-b261-9c563fe4c08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46f94e9-4e80-4cfc-a1da-e7d46b7b82ec}" ma:internalName="TaxCatchAll" ma:showField="CatchAllData" ma:web="ffd9ac7a-f9a8-4488-b261-9c563fe4c0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6E2788-B433-4839-AAF7-67D66731DF45}"/>
</file>

<file path=customXml/itemProps2.xml><?xml version="1.0" encoding="utf-8"?>
<ds:datastoreItem xmlns:ds="http://schemas.openxmlformats.org/officeDocument/2006/customXml" ds:itemID="{E52CC35A-3215-495D-BB66-695D9233D52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Praxis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 Borchert</dc:creator>
  <cp:lastModifiedBy>Yannic Borchert</cp:lastModifiedBy>
  <dcterms:created xsi:type="dcterms:W3CDTF">2023-02-06T12:31:31Z</dcterms:created>
  <dcterms:modified xsi:type="dcterms:W3CDTF">2023-02-06T13:10:42Z</dcterms:modified>
</cp:coreProperties>
</file>